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xotron\Projects\rävsax\SW\transmitter_PiPico\"/>
    </mc:Choice>
  </mc:AlternateContent>
  <xr:revisionPtr revIDLastSave="0" documentId="13_ncr:1_{980A2B6B-DE54-46F4-A500-9886EBCEE41F}" xr6:coauthVersionLast="47" xr6:coauthVersionMax="47" xr10:uidLastSave="{00000000-0000-0000-0000-000000000000}"/>
  <bookViews>
    <workbookView xWindow="9060" yWindow="2340" windowWidth="25740" windowHeight="17175" xr2:uid="{62A00628-325E-41EF-9B66-B7151FFBF575}"/>
  </bookViews>
  <sheets>
    <sheet name="Fare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9" i="1" s="1"/>
  <c r="P9" i="1"/>
  <c r="Q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G9" i="1"/>
  <c r="F9" i="1"/>
  <c r="H9" i="1" s="1"/>
  <c r="I9" i="1" s="1"/>
  <c r="J9" i="1" s="1"/>
  <c r="S9" i="1" l="1"/>
  <c r="R9" i="1"/>
  <c r="T9" i="1"/>
  <c r="C10" i="1"/>
  <c r="B10" i="1"/>
  <c r="E10" i="1"/>
  <c r="D10" i="1"/>
  <c r="K9" i="1"/>
  <c r="L9" i="1" s="1"/>
  <c r="M9" i="1" s="1"/>
  <c r="N10" i="1" l="1"/>
  <c r="P10" i="1"/>
  <c r="Q10" i="1" s="1"/>
  <c r="B11" i="1" s="1"/>
  <c r="F10" i="1"/>
  <c r="O10" i="1"/>
  <c r="D11" i="1" s="1"/>
  <c r="G10" i="1"/>
  <c r="C11" i="1" l="1"/>
  <c r="E11" i="1"/>
  <c r="F11" i="1"/>
  <c r="H10" i="1"/>
  <c r="I10" i="1" s="1"/>
  <c r="N11" i="1" l="1"/>
  <c r="P11" i="1"/>
  <c r="Q11" i="1" s="1"/>
  <c r="J10" i="1"/>
  <c r="K10" i="1" s="1"/>
  <c r="L10" i="1" s="1"/>
  <c r="M10" i="1" s="1"/>
  <c r="R10" i="1"/>
  <c r="S10" i="1"/>
  <c r="T10" i="1"/>
  <c r="O11" i="1"/>
  <c r="D12" i="1" s="1"/>
  <c r="G11" i="1"/>
  <c r="H11" i="1" s="1"/>
  <c r="I11" i="1" s="1"/>
  <c r="J11" i="1" l="1"/>
  <c r="K11" i="1" s="1"/>
  <c r="L11" i="1" s="1"/>
  <c r="M11" i="1" s="1"/>
  <c r="T11" i="1"/>
  <c r="R11" i="1"/>
  <c r="S11" i="1"/>
  <c r="E12" i="1"/>
  <c r="C12" i="1"/>
  <c r="B12" i="1"/>
  <c r="N12" i="1" l="1"/>
  <c r="O12" i="1" s="1"/>
  <c r="P12" i="1"/>
  <c r="Q12" i="1" s="1"/>
  <c r="B13" i="1" s="1"/>
  <c r="F12" i="1"/>
  <c r="G12" i="1"/>
  <c r="H12" i="1" l="1"/>
  <c r="I12" i="1" s="1"/>
  <c r="D13" i="1"/>
  <c r="E13" i="1"/>
  <c r="C13" i="1"/>
  <c r="N13" i="1" s="1"/>
  <c r="F13" i="1" l="1"/>
  <c r="P13" i="1"/>
  <c r="Q13" i="1" s="1"/>
  <c r="B14" i="1" s="1"/>
  <c r="J12" i="1"/>
  <c r="K12" i="1" s="1"/>
  <c r="L12" i="1" s="1"/>
  <c r="M12" i="1" s="1"/>
  <c r="S12" i="1"/>
  <c r="R12" i="1"/>
  <c r="T12" i="1"/>
  <c r="O13" i="1"/>
  <c r="E14" i="1" s="1"/>
  <c r="G13" i="1"/>
  <c r="H13" i="1" l="1"/>
  <c r="I13" i="1" s="1"/>
  <c r="T13" i="1" s="1"/>
  <c r="D14" i="1"/>
  <c r="C14" i="1"/>
  <c r="N14" i="1" s="1"/>
  <c r="S13" i="1" l="1"/>
  <c r="R13" i="1"/>
  <c r="J13" i="1"/>
  <c r="K13" i="1" s="1"/>
  <c r="L13" i="1" s="1"/>
  <c r="M13" i="1" s="1"/>
  <c r="F14" i="1"/>
  <c r="P14" i="1"/>
  <c r="Q14" i="1" s="1"/>
  <c r="B15" i="1" s="1"/>
  <c r="O14" i="1"/>
  <c r="G14" i="1"/>
  <c r="H14" i="1" l="1"/>
  <c r="I14" i="1" s="1"/>
  <c r="J14" i="1" s="1"/>
  <c r="K14" i="1" s="1"/>
  <c r="L14" i="1" s="1"/>
  <c r="M14" i="1" s="1"/>
  <c r="C15" i="1"/>
  <c r="N15" i="1" s="1"/>
  <c r="E15" i="1"/>
  <c r="D15" i="1"/>
  <c r="T14" i="1" l="1"/>
  <c r="P15" i="1"/>
  <c r="Q15" i="1" s="1"/>
  <c r="S14" i="1"/>
  <c r="R14" i="1"/>
  <c r="O15" i="1"/>
  <c r="D16" i="1" s="1"/>
  <c r="G15" i="1"/>
  <c r="F15" i="1"/>
  <c r="H15" i="1" l="1"/>
  <c r="I15" i="1" s="1"/>
  <c r="E16" i="1"/>
  <c r="B16" i="1"/>
  <c r="C16" i="1"/>
  <c r="N16" i="1" s="1"/>
  <c r="P16" i="1" l="1"/>
  <c r="Q16" i="1" s="1"/>
  <c r="B17" i="1" s="1"/>
  <c r="J15" i="1"/>
  <c r="K15" i="1" s="1"/>
  <c r="L15" i="1" s="1"/>
  <c r="M15" i="1" s="1"/>
  <c r="T15" i="1"/>
  <c r="S15" i="1"/>
  <c r="R15" i="1"/>
  <c r="O16" i="1"/>
  <c r="G16" i="1"/>
  <c r="F16" i="1"/>
  <c r="H16" i="1" l="1"/>
  <c r="I16" i="1" s="1"/>
  <c r="C17" i="1"/>
  <c r="N17" i="1" s="1"/>
  <c r="E17" i="1"/>
  <c r="D17" i="1"/>
  <c r="P17" i="1" s="1"/>
  <c r="J16" i="1" l="1"/>
  <c r="K16" i="1" s="1"/>
  <c r="L16" i="1" s="1"/>
  <c r="M16" i="1" s="1"/>
  <c r="S16" i="1"/>
  <c r="R16" i="1"/>
  <c r="T16" i="1"/>
  <c r="O17" i="1"/>
  <c r="E18" i="1" s="1"/>
  <c r="G17" i="1"/>
  <c r="Q17" i="1"/>
  <c r="B18" i="1" s="1"/>
  <c r="F17" i="1"/>
  <c r="D18" i="1" l="1"/>
  <c r="H17" i="1"/>
  <c r="I17" i="1" s="1"/>
  <c r="C18" i="1"/>
  <c r="N18" i="1" s="1"/>
  <c r="F18" i="1" l="1"/>
  <c r="P18" i="1"/>
  <c r="Q18" i="1" s="1"/>
  <c r="B19" i="1" s="1"/>
  <c r="J17" i="1"/>
  <c r="K17" i="1" s="1"/>
  <c r="L17" i="1" s="1"/>
  <c r="M17" i="1" s="1"/>
  <c r="T17" i="1"/>
  <c r="R17" i="1"/>
  <c r="S17" i="1"/>
  <c r="O18" i="1"/>
  <c r="G18" i="1"/>
  <c r="H18" i="1" s="1"/>
  <c r="I18" i="1" s="1"/>
  <c r="J18" i="1" l="1"/>
  <c r="K18" i="1" s="1"/>
  <c r="L18" i="1" s="1"/>
  <c r="M18" i="1" s="1"/>
  <c r="R18" i="1"/>
  <c r="S18" i="1"/>
  <c r="T18" i="1"/>
  <c r="D19" i="1"/>
  <c r="E19" i="1"/>
  <c r="C19" i="1"/>
  <c r="N19" i="1" s="1"/>
  <c r="F19" i="1" l="1"/>
  <c r="P19" i="1"/>
  <c r="Q19" i="1" s="1"/>
  <c r="B20" i="1" s="1"/>
  <c r="O19" i="1"/>
  <c r="E20" i="1" s="1"/>
  <c r="G19" i="1"/>
  <c r="H19" i="1" l="1"/>
  <c r="I19" i="1" s="1"/>
  <c r="J19" i="1" s="1"/>
  <c r="K19" i="1" s="1"/>
  <c r="L19" i="1" s="1"/>
  <c r="M19" i="1" s="1"/>
  <c r="R19" i="1"/>
  <c r="S19" i="1"/>
  <c r="D20" i="1"/>
  <c r="C20" i="1"/>
  <c r="N20" i="1" s="1"/>
  <c r="T19" i="1" l="1"/>
  <c r="F20" i="1"/>
  <c r="P20" i="1"/>
  <c r="Q20" i="1" s="1"/>
  <c r="B21" i="1" s="1"/>
  <c r="O20" i="1"/>
  <c r="G20" i="1"/>
  <c r="H20" i="1" l="1"/>
  <c r="I20" i="1" s="1"/>
  <c r="J20" i="1"/>
  <c r="K20" i="1" s="1"/>
  <c r="L20" i="1" s="1"/>
  <c r="M20" i="1" s="1"/>
  <c r="S20" i="1"/>
  <c r="R20" i="1"/>
  <c r="T20" i="1"/>
  <c r="C21" i="1"/>
  <c r="N21" i="1" s="1"/>
  <c r="E21" i="1"/>
  <c r="D21" i="1"/>
  <c r="F21" i="1" l="1"/>
  <c r="P21" i="1"/>
  <c r="Q21" i="1" s="1"/>
  <c r="G21" i="1"/>
  <c r="O21" i="1"/>
  <c r="E22" i="1" s="1"/>
  <c r="H21" i="1" l="1"/>
  <c r="I21" i="1" s="1"/>
  <c r="J21" i="1" s="1"/>
  <c r="K21" i="1" s="1"/>
  <c r="L21" i="1" s="1"/>
  <c r="M21" i="1" s="1"/>
  <c r="B22" i="1"/>
  <c r="C22" i="1"/>
  <c r="N22" i="1" s="1"/>
  <c r="D22" i="1"/>
  <c r="P22" i="1" s="1"/>
  <c r="S21" i="1" l="1"/>
  <c r="R21" i="1"/>
  <c r="T21" i="1"/>
  <c r="Q22" i="1"/>
  <c r="B23" i="1" s="1"/>
  <c r="O22" i="1"/>
  <c r="E23" i="1" s="1"/>
  <c r="G22" i="1"/>
  <c r="F22" i="1"/>
  <c r="H22" i="1" l="1"/>
  <c r="I22" i="1" s="1"/>
  <c r="C23" i="1"/>
  <c r="N23" i="1" s="1"/>
  <c r="D23" i="1"/>
  <c r="F23" i="1" l="1"/>
  <c r="P23" i="1"/>
  <c r="Q23" i="1" s="1"/>
  <c r="B24" i="1" s="1"/>
  <c r="J22" i="1"/>
  <c r="K22" i="1" s="1"/>
  <c r="L22" i="1" s="1"/>
  <c r="M22" i="1" s="1"/>
  <c r="R22" i="1"/>
  <c r="S22" i="1"/>
  <c r="T22" i="1"/>
  <c r="O23" i="1"/>
  <c r="E24" i="1" s="1"/>
  <c r="G23" i="1"/>
  <c r="H23" i="1" l="1"/>
  <c r="I23" i="1" s="1"/>
  <c r="J23" i="1" s="1"/>
  <c r="K23" i="1" s="1"/>
  <c r="L23" i="1" s="1"/>
  <c r="M23" i="1" s="1"/>
  <c r="R23" i="1"/>
  <c r="D24" i="1"/>
  <c r="C24" i="1"/>
  <c r="N24" i="1" s="1"/>
  <c r="S23" i="1" l="1"/>
  <c r="T23" i="1"/>
  <c r="F24" i="1"/>
  <c r="P24" i="1"/>
  <c r="Q24" i="1" s="1"/>
  <c r="B25" i="1" s="1"/>
  <c r="O24" i="1"/>
  <c r="E25" i="1" s="1"/>
  <c r="G24" i="1"/>
  <c r="H24" i="1" l="1"/>
  <c r="I24" i="1" s="1"/>
  <c r="J24" i="1" s="1"/>
  <c r="K24" i="1" s="1"/>
  <c r="L24" i="1" s="1"/>
  <c r="M24" i="1" s="1"/>
  <c r="D25" i="1"/>
  <c r="C25" i="1"/>
  <c r="N25" i="1" s="1"/>
  <c r="R24" i="1" l="1"/>
  <c r="S24" i="1"/>
  <c r="T24" i="1"/>
  <c r="F25" i="1"/>
  <c r="P25" i="1"/>
  <c r="Q25" i="1" s="1"/>
  <c r="B26" i="1" s="1"/>
  <c r="O25" i="1"/>
  <c r="G25" i="1"/>
  <c r="H25" i="1" l="1"/>
  <c r="I25" i="1" s="1"/>
  <c r="C26" i="1"/>
  <c r="N26" i="1" s="1"/>
  <c r="J25" i="1"/>
  <c r="K25" i="1" s="1"/>
  <c r="L25" i="1" s="1"/>
  <c r="M25" i="1" s="1"/>
  <c r="T25" i="1"/>
  <c r="R25" i="1"/>
  <c r="S25" i="1"/>
  <c r="E26" i="1"/>
  <c r="D26" i="1"/>
  <c r="P26" i="1" s="1"/>
  <c r="G26" i="1" l="1"/>
  <c r="Q26" i="1"/>
  <c r="F26" i="1"/>
  <c r="O26" i="1"/>
  <c r="H26" i="1" l="1"/>
  <c r="I26" i="1" s="1"/>
  <c r="J26" i="1" s="1"/>
  <c r="K26" i="1" s="1"/>
  <c r="T26" i="1" l="1"/>
  <c r="F4" i="1" s="1"/>
  <c r="S26" i="1"/>
  <c r="F3" i="1" s="1"/>
  <c r="R26" i="1"/>
  <c r="L26" i="1"/>
  <c r="M26" i="1" s="1"/>
  <c r="F6" i="1" s="1"/>
  <c r="F5" i="1"/>
  <c r="H3" i="1" l="1"/>
</calcChain>
</file>

<file path=xl/sharedStrings.xml><?xml version="1.0" encoding="utf-8"?>
<sst xmlns="http://schemas.openxmlformats.org/spreadsheetml/2006/main" count="28" uniqueCount="28">
  <si>
    <t>Rational approximation using Farey sequences, optimized to avoid slow convergence</t>
  </si>
  <si>
    <t>Target</t>
  </si>
  <si>
    <t>Numerator:</t>
  </si>
  <si>
    <t>Max denom</t>
  </si>
  <si>
    <t>Denominator:</t>
  </si>
  <si>
    <t>epsilon</t>
  </si>
  <si>
    <t>Farey
sequence</t>
  </si>
  <si>
    <t>a</t>
  </si>
  <si>
    <t>b</t>
  </si>
  <si>
    <t>c</t>
  </si>
  <si>
    <t>d</t>
  </si>
  <si>
    <t>a+c</t>
  </si>
  <si>
    <t>b+d</t>
  </si>
  <si>
    <t>mediant</t>
  </si>
  <si>
    <t>targ&lt; mediant</t>
  </si>
  <si>
    <t>approx</t>
  </si>
  <si>
    <t>error</t>
  </si>
  <si>
    <t>err %</t>
  </si>
  <si>
    <t>err ppm</t>
  </si>
  <si>
    <t>Nab</t>
  </si>
  <si>
    <t>Nab
limited</t>
  </si>
  <si>
    <t>Ncd</t>
  </si>
  <si>
    <t>Ncd
limited</t>
  </si>
  <si>
    <t>numerator
best</t>
  </si>
  <si>
    <t>denom
best</t>
  </si>
  <si>
    <t>Relative error:</t>
  </si>
  <si>
    <t>Absolute error:</t>
  </si>
  <si>
    <t>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</si>
</sst>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"/>
    <numFmt numFmtId="166" formatCode="0.000000"/>
    <numFmt numFmtId="167" formatCode="0.000"/>
    <numFmt numFmtId="168" formatCode="0.000E+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11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0" applyNumberFormat="1"/>
    <xf numFmtId="0" fontId="3" fillId="2" borderId="0" xfId="0" applyFont="1" applyFill="1"/>
    <xf numFmtId="168" fontId="0" fillId="2" borderId="0" xfId="0" applyNumberFormat="1" applyFill="1"/>
    <xf numFmtId="167" fontId="0" fillId="2" borderId="0" xfId="0" applyNumberFormat="1" applyFill="1"/>
    <xf numFmtId="165" fontId="0" fillId="3" borderId="0" xfId="0" applyNumberFormat="1" applyFill="1"/>
    <xf numFmtId="0" fontId="0" fillId="3" borderId="0" xfId="0" applyFill="1"/>
    <xf numFmtId="0" fontId="4" fillId="0" borderId="0" xfId="0" applyFont="1"/>
    <xf numFmtId="1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4F55-93CA-419A-B00B-CA42C367AAF3}">
  <dimension ref="A1:X26"/>
  <sheetViews>
    <sheetView tabSelected="1" workbookViewId="0">
      <selection activeCell="I7" sqref="I7"/>
    </sheetView>
  </sheetViews>
  <sheetFormatPr defaultRowHeight="15" x14ac:dyDescent="0.25"/>
  <cols>
    <col min="1" max="1" width="13" customWidth="1"/>
    <col min="2" max="2" width="11.85546875" customWidth="1"/>
    <col min="3" max="5" width="7.28515625" customWidth="1"/>
    <col min="6" max="6" width="10" bestFit="1" customWidth="1"/>
    <col min="9" max="9" width="13.42578125" bestFit="1" customWidth="1"/>
    <col min="11" max="11" width="8.42578125" style="2" customWidth="1"/>
    <col min="13" max="13" width="12.28515625" style="3" bestFit="1" customWidth="1"/>
    <col min="14" max="14" width="6.7109375" customWidth="1"/>
    <col min="16" max="16" width="6.42578125" customWidth="1"/>
    <col min="18" max="18" width="5.5703125" customWidth="1"/>
    <col min="19" max="19" width="11.140625" style="2" customWidth="1"/>
    <col min="20" max="20" width="9.140625" style="2"/>
    <col min="23" max="23" width="11.140625" style="4" customWidth="1"/>
  </cols>
  <sheetData>
    <row r="1" spans="1:24" ht="23.25" x14ac:dyDescent="0.35">
      <c r="A1" s="1" t="s">
        <v>0</v>
      </c>
    </row>
    <row r="3" spans="1:24" ht="21" x14ac:dyDescent="0.35">
      <c r="A3" t="s">
        <v>1</v>
      </c>
      <c r="B3" s="17">
        <v>0.28799999999999998</v>
      </c>
      <c r="D3" t="s">
        <v>2</v>
      </c>
      <c r="F3" s="5">
        <f>S26</f>
        <v>36</v>
      </c>
      <c r="H3" s="14" t="str">
        <f>B3&amp;" ≈ "&amp;F3&amp;"/"&amp;F4</f>
        <v>0.288 ≈ 36/125</v>
      </c>
      <c r="I3" s="14"/>
      <c r="J3" s="5"/>
    </row>
    <row r="4" spans="1:24" ht="16.5" x14ac:dyDescent="0.3">
      <c r="A4" t="s">
        <v>3</v>
      </c>
      <c r="B4" s="18">
        <v>1000000</v>
      </c>
      <c r="D4" t="s">
        <v>4</v>
      </c>
      <c r="F4" s="5">
        <f>T26</f>
        <v>125</v>
      </c>
      <c r="H4" s="19"/>
      <c r="N4" s="2"/>
      <c r="O4" s="2"/>
      <c r="P4" s="2"/>
      <c r="Q4" s="2"/>
    </row>
    <row r="5" spans="1:24" x14ac:dyDescent="0.25">
      <c r="A5" t="s">
        <v>5</v>
      </c>
      <c r="B5" s="20">
        <v>1E-10</v>
      </c>
      <c r="D5" t="s">
        <v>26</v>
      </c>
      <c r="F5" s="15">
        <f>K26</f>
        <v>0</v>
      </c>
      <c r="N5" s="2"/>
      <c r="O5" s="2"/>
      <c r="P5" s="2"/>
      <c r="Q5" s="2"/>
    </row>
    <row r="6" spans="1:24" x14ac:dyDescent="0.25">
      <c r="B6" s="6"/>
      <c r="D6" t="s">
        <v>25</v>
      </c>
      <c r="F6" s="16">
        <f>M26</f>
        <v>0</v>
      </c>
      <c r="G6" t="s">
        <v>27</v>
      </c>
      <c r="N6" s="2"/>
      <c r="O6" s="2"/>
      <c r="P6" s="2"/>
      <c r="Q6" s="2"/>
    </row>
    <row r="7" spans="1:24" x14ac:dyDescent="0.25">
      <c r="B7" s="7"/>
      <c r="F7" s="2"/>
      <c r="G7" s="2"/>
      <c r="N7" s="2"/>
      <c r="O7" s="2"/>
      <c r="P7" s="2"/>
      <c r="Q7" s="2"/>
    </row>
    <row r="8" spans="1:24" ht="30" x14ac:dyDescent="0.25">
      <c r="A8" s="8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9" t="s">
        <v>18</v>
      </c>
      <c r="N8" s="2" t="s">
        <v>19</v>
      </c>
      <c r="O8" s="10" t="s">
        <v>20</v>
      </c>
      <c r="P8" s="2" t="s">
        <v>21</v>
      </c>
      <c r="Q8" s="10" t="s">
        <v>22</v>
      </c>
      <c r="S8" s="10" t="s">
        <v>23</v>
      </c>
      <c r="T8" s="10" t="s">
        <v>24</v>
      </c>
    </row>
    <row r="9" spans="1:24" x14ac:dyDescent="0.25">
      <c r="A9" s="2">
        <v>0</v>
      </c>
      <c r="B9" s="2">
        <v>0</v>
      </c>
      <c r="C9" s="2">
        <v>1</v>
      </c>
      <c r="D9" s="2">
        <v>1</v>
      </c>
      <c r="E9" s="2">
        <v>1</v>
      </c>
      <c r="F9" s="11">
        <f t="shared" ref="F9:F24" si="0">B9+D9</f>
        <v>1</v>
      </c>
      <c r="G9" s="11">
        <f t="shared" ref="G9:G24" si="1">C9+E9</f>
        <v>2</v>
      </c>
      <c r="H9" s="2">
        <f t="shared" ref="H9:H24" si="2">F9/G9</f>
        <v>0.5</v>
      </c>
      <c r="I9" t="b">
        <f>$B$3&lt;H9</f>
        <v>1</v>
      </c>
      <c r="J9" s="7">
        <f t="shared" ref="J9:J26" si="3">IF(I9,B9/C9,D9/E9)</f>
        <v>0</v>
      </c>
      <c r="K9" s="12">
        <f>J9-$B$3</f>
        <v>-0.28799999999999998</v>
      </c>
      <c r="L9" s="13">
        <f>K9/$B$3</f>
        <v>-1</v>
      </c>
      <c r="M9" s="3">
        <f>L9*1000000</f>
        <v>-1000000</v>
      </c>
      <c r="N9" s="2">
        <f>IF(($B$3*$C9-$B9)&lt;$B$5,0,FLOOR(($D9-$B$3*$E9)/($B$3*$C9-$B9)+$B$5,1))</f>
        <v>2</v>
      </c>
      <c r="O9" s="2">
        <f t="shared" ref="O9:O26" si="4">IF(N9*C9+E9&gt;$B$4,FLOOR(($B$4-E9)/C9,1),N9)</f>
        <v>2</v>
      </c>
      <c r="P9" s="2">
        <f t="shared" ref="P9:P26" si="5">IF(($D9-$B$3*$E9)&lt;$B$5,0,FLOOR(($B$3*$C9-$B9)/($D9-$B$3*$E9)+$B$5,1))</f>
        <v>0</v>
      </c>
      <c r="Q9" s="2">
        <f t="shared" ref="Q9:Q26" si="6">IF(P9*E9+C9&gt;$B$4,FLOOR(($B$4-C9)/E9,1),P9)</f>
        <v>0</v>
      </c>
      <c r="R9" s="2" t="str">
        <f>IF(I9,"a/b","c/d")</f>
        <v>a/b</v>
      </c>
      <c r="S9" s="2">
        <f>IF($I9,B9,D9)</f>
        <v>0</v>
      </c>
      <c r="T9" s="2">
        <f>IF($I9,C9,E9)</f>
        <v>1</v>
      </c>
      <c r="U9" s="6"/>
      <c r="V9" s="3"/>
    </row>
    <row r="10" spans="1:24" x14ac:dyDescent="0.25">
      <c r="A10" s="2">
        <f>A9+1</f>
        <v>1</v>
      </c>
      <c r="B10" s="2">
        <f t="shared" ref="B10:B26" si="7">B9+$Q9*D9</f>
        <v>0</v>
      </c>
      <c r="C10" s="2">
        <f t="shared" ref="C10:C26" si="8">C9+$Q9*E9</f>
        <v>1</v>
      </c>
      <c r="D10" s="2">
        <f t="shared" ref="D10:D26" si="9">D9+$O9*B9</f>
        <v>1</v>
      </c>
      <c r="E10" s="2">
        <f t="shared" ref="E10:E26" si="10">E9+$O9*C9</f>
        <v>3</v>
      </c>
      <c r="F10" s="11">
        <f t="shared" si="0"/>
        <v>1</v>
      </c>
      <c r="G10" s="11">
        <f t="shared" si="1"/>
        <v>4</v>
      </c>
      <c r="H10" s="2">
        <f t="shared" si="2"/>
        <v>0.25</v>
      </c>
      <c r="I10" t="b">
        <f t="shared" ref="I10:I26" si="11">$B$3&lt;H10</f>
        <v>0</v>
      </c>
      <c r="J10" s="7">
        <f t="shared" si="3"/>
        <v>0.33333333333333331</v>
      </c>
      <c r="K10" s="12">
        <f t="shared" ref="K10:K26" si="12">J10-$B$3</f>
        <v>4.5333333333333337E-2</v>
      </c>
      <c r="L10" s="13">
        <f t="shared" ref="L10:L26" si="13">K10/$B$3</f>
        <v>0.15740740740740744</v>
      </c>
      <c r="M10" s="3">
        <f t="shared" ref="M10:M26" si="14">L10*1000000</f>
        <v>157407.40740740745</v>
      </c>
      <c r="N10" s="2">
        <f t="shared" ref="N10:N26" si="15">IF(($B$3*$C10-$B10)&lt;$B$5,0,FLOOR(($D10-$B$3*$E10)/($B$3*$C10-$B10)+$B$5,1))</f>
        <v>0</v>
      </c>
      <c r="O10" s="2">
        <f t="shared" si="4"/>
        <v>0</v>
      </c>
      <c r="P10" s="2">
        <f t="shared" si="5"/>
        <v>2</v>
      </c>
      <c r="Q10" s="2">
        <f t="shared" si="6"/>
        <v>2</v>
      </c>
      <c r="R10" s="2" t="str">
        <f t="shared" ref="R10:R26" si="16">IF(I10,"a/b","c/d")</f>
        <v>c/d</v>
      </c>
      <c r="S10" s="2">
        <f t="shared" ref="S10:S26" si="17">IF($I10,B10,D10)</f>
        <v>1</v>
      </c>
      <c r="T10" s="2">
        <f t="shared" ref="T10:T26" si="18">IF($I10,C10,E10)</f>
        <v>3</v>
      </c>
      <c r="U10" s="6"/>
      <c r="V10" s="3"/>
    </row>
    <row r="11" spans="1:24" x14ac:dyDescent="0.25">
      <c r="A11" s="2">
        <f t="shared" ref="A11:A26" si="19">A10+1</f>
        <v>2</v>
      </c>
      <c r="B11" s="2">
        <f t="shared" si="7"/>
        <v>2</v>
      </c>
      <c r="C11" s="2">
        <f t="shared" si="8"/>
        <v>7</v>
      </c>
      <c r="D11" s="2">
        <f t="shared" si="9"/>
        <v>1</v>
      </c>
      <c r="E11" s="2">
        <f t="shared" si="10"/>
        <v>3</v>
      </c>
      <c r="F11" s="11">
        <f t="shared" si="0"/>
        <v>3</v>
      </c>
      <c r="G11" s="11">
        <f t="shared" si="1"/>
        <v>10</v>
      </c>
      <c r="H11" s="2">
        <f t="shared" si="2"/>
        <v>0.3</v>
      </c>
      <c r="I11" t="b">
        <f t="shared" si="11"/>
        <v>1</v>
      </c>
      <c r="J11" s="7">
        <f t="shared" si="3"/>
        <v>0.2857142857142857</v>
      </c>
      <c r="K11" s="12">
        <f t="shared" si="12"/>
        <v>-2.2857142857142798E-3</v>
      </c>
      <c r="L11" s="13">
        <f t="shared" si="13"/>
        <v>-7.936507936507917E-3</v>
      </c>
      <c r="M11" s="3">
        <f t="shared" si="14"/>
        <v>-7936.5079365079173</v>
      </c>
      <c r="N11" s="2">
        <f t="shared" si="15"/>
        <v>8</v>
      </c>
      <c r="O11" s="2">
        <f t="shared" si="4"/>
        <v>8</v>
      </c>
      <c r="P11" s="2">
        <f t="shared" si="5"/>
        <v>0</v>
      </c>
      <c r="Q11" s="2">
        <f t="shared" si="6"/>
        <v>0</v>
      </c>
      <c r="R11" s="2" t="str">
        <f t="shared" si="16"/>
        <v>a/b</v>
      </c>
      <c r="S11" s="2">
        <f t="shared" si="17"/>
        <v>2</v>
      </c>
      <c r="T11" s="2">
        <f t="shared" si="18"/>
        <v>7</v>
      </c>
      <c r="U11" s="6"/>
      <c r="V11" s="3"/>
    </row>
    <row r="12" spans="1:24" x14ac:dyDescent="0.25">
      <c r="A12" s="2">
        <f t="shared" si="19"/>
        <v>3</v>
      </c>
      <c r="B12" s="2">
        <f t="shared" si="7"/>
        <v>2</v>
      </c>
      <c r="C12" s="2">
        <f t="shared" si="8"/>
        <v>7</v>
      </c>
      <c r="D12" s="2">
        <f t="shared" si="9"/>
        <v>17</v>
      </c>
      <c r="E12" s="2">
        <f t="shared" si="10"/>
        <v>59</v>
      </c>
      <c r="F12" s="11">
        <f t="shared" si="0"/>
        <v>19</v>
      </c>
      <c r="G12" s="11">
        <f t="shared" si="1"/>
        <v>66</v>
      </c>
      <c r="H12" s="2">
        <f t="shared" si="2"/>
        <v>0.2878787878787879</v>
      </c>
      <c r="I12" t="b">
        <f t="shared" si="11"/>
        <v>0</v>
      </c>
      <c r="J12" s="7">
        <f t="shared" si="3"/>
        <v>0.28813559322033899</v>
      </c>
      <c r="K12" s="12">
        <f t="shared" si="12"/>
        <v>1.3559322033901422E-4</v>
      </c>
      <c r="L12" s="13">
        <f t="shared" si="13"/>
        <v>4.7080979284379939E-4</v>
      </c>
      <c r="M12" s="3">
        <f t="shared" si="14"/>
        <v>470.80979284379941</v>
      </c>
      <c r="N12" s="2">
        <f t="shared" si="15"/>
        <v>0</v>
      </c>
      <c r="O12" s="2">
        <f t="shared" si="4"/>
        <v>0</v>
      </c>
      <c r="P12" s="2">
        <f>IF(($D12-$B$3*$E12)&lt;$B$5,0,FLOOR(($B$3*$C12-$B12)/($D12-$B$3*$E12)+$B$5,1))</f>
        <v>2</v>
      </c>
      <c r="Q12" s="2">
        <f t="shared" si="6"/>
        <v>2</v>
      </c>
      <c r="R12" s="2" t="str">
        <f t="shared" si="16"/>
        <v>c/d</v>
      </c>
      <c r="S12" s="2">
        <f t="shared" si="17"/>
        <v>17</v>
      </c>
      <c r="T12" s="2">
        <f t="shared" si="18"/>
        <v>59</v>
      </c>
      <c r="U12" s="6"/>
      <c r="V12" s="3"/>
    </row>
    <row r="13" spans="1:24" x14ac:dyDescent="0.25">
      <c r="A13" s="2">
        <f t="shared" si="19"/>
        <v>4</v>
      </c>
      <c r="B13" s="2">
        <f t="shared" si="7"/>
        <v>36</v>
      </c>
      <c r="C13" s="2">
        <f t="shared" si="8"/>
        <v>125</v>
      </c>
      <c r="D13" s="2">
        <f t="shared" si="9"/>
        <v>17</v>
      </c>
      <c r="E13" s="2">
        <f t="shared" si="10"/>
        <v>59</v>
      </c>
      <c r="F13" s="11">
        <f t="shared" si="0"/>
        <v>53</v>
      </c>
      <c r="G13" s="11">
        <f t="shared" si="1"/>
        <v>184</v>
      </c>
      <c r="H13" s="2">
        <f t="shared" si="2"/>
        <v>0.28804347826086957</v>
      </c>
      <c r="I13" t="b">
        <f t="shared" si="11"/>
        <v>1</v>
      </c>
      <c r="J13" s="7">
        <f t="shared" si="3"/>
        <v>0.28799999999999998</v>
      </c>
      <c r="K13" s="12">
        <f t="shared" si="12"/>
        <v>0</v>
      </c>
      <c r="L13" s="13">
        <f t="shared" si="13"/>
        <v>0</v>
      </c>
      <c r="M13" s="3">
        <f t="shared" si="14"/>
        <v>0</v>
      </c>
      <c r="N13" s="2">
        <f t="shared" si="15"/>
        <v>0</v>
      </c>
      <c r="O13" s="2">
        <f t="shared" si="4"/>
        <v>0</v>
      </c>
      <c r="P13" s="2">
        <f t="shared" ref="P13:P26" si="20">IF(($D13-$B$3*$E13)&lt;$B$5,0,FLOOR(($B$3*$C13-$B13)/($D13-$B$3*$E13)+$B$5,1))</f>
        <v>0</v>
      </c>
      <c r="Q13" s="2">
        <f t="shared" si="6"/>
        <v>0</v>
      </c>
      <c r="R13" s="2" t="str">
        <f t="shared" si="16"/>
        <v>a/b</v>
      </c>
      <c r="S13" s="2">
        <f t="shared" si="17"/>
        <v>36</v>
      </c>
      <c r="T13" s="2">
        <f t="shared" si="18"/>
        <v>125</v>
      </c>
      <c r="U13" s="6"/>
      <c r="V13" s="6"/>
      <c r="X13" s="6"/>
    </row>
    <row r="14" spans="1:24" x14ac:dyDescent="0.25">
      <c r="A14" s="2">
        <f t="shared" si="19"/>
        <v>5</v>
      </c>
      <c r="B14" s="2">
        <f t="shared" si="7"/>
        <v>36</v>
      </c>
      <c r="C14" s="2">
        <f t="shared" si="8"/>
        <v>125</v>
      </c>
      <c r="D14" s="2">
        <f t="shared" si="9"/>
        <v>17</v>
      </c>
      <c r="E14" s="2">
        <f t="shared" si="10"/>
        <v>59</v>
      </c>
      <c r="F14" s="11">
        <f t="shared" si="0"/>
        <v>53</v>
      </c>
      <c r="G14" s="11">
        <f t="shared" si="1"/>
        <v>184</v>
      </c>
      <c r="H14" s="2">
        <f t="shared" si="2"/>
        <v>0.28804347826086957</v>
      </c>
      <c r="I14" t="b">
        <f t="shared" si="11"/>
        <v>1</v>
      </c>
      <c r="J14" s="7">
        <f t="shared" si="3"/>
        <v>0.28799999999999998</v>
      </c>
      <c r="K14" s="12">
        <f t="shared" si="12"/>
        <v>0</v>
      </c>
      <c r="L14" s="13">
        <f t="shared" si="13"/>
        <v>0</v>
      </c>
      <c r="M14" s="3">
        <f t="shared" si="14"/>
        <v>0</v>
      </c>
      <c r="N14" s="2">
        <f t="shared" si="15"/>
        <v>0</v>
      </c>
      <c r="O14" s="2">
        <f t="shared" si="4"/>
        <v>0</v>
      </c>
      <c r="P14" s="2">
        <f t="shared" si="20"/>
        <v>0</v>
      </c>
      <c r="Q14" s="2">
        <f t="shared" si="6"/>
        <v>0</v>
      </c>
      <c r="R14" s="2" t="str">
        <f t="shared" si="16"/>
        <v>a/b</v>
      </c>
      <c r="S14" s="2">
        <f t="shared" si="17"/>
        <v>36</v>
      </c>
      <c r="T14" s="2">
        <f t="shared" si="18"/>
        <v>125</v>
      </c>
      <c r="U14" s="6"/>
      <c r="V14" s="6"/>
      <c r="X14" s="6"/>
    </row>
    <row r="15" spans="1:24" x14ac:dyDescent="0.25">
      <c r="A15" s="2">
        <f t="shared" si="19"/>
        <v>6</v>
      </c>
      <c r="B15" s="2">
        <f t="shared" si="7"/>
        <v>36</v>
      </c>
      <c r="C15" s="2">
        <f t="shared" si="8"/>
        <v>125</v>
      </c>
      <c r="D15" s="2">
        <f t="shared" si="9"/>
        <v>17</v>
      </c>
      <c r="E15" s="2">
        <f t="shared" si="10"/>
        <v>59</v>
      </c>
      <c r="F15" s="11">
        <f t="shared" si="0"/>
        <v>53</v>
      </c>
      <c r="G15" s="11">
        <f t="shared" si="1"/>
        <v>184</v>
      </c>
      <c r="H15" s="2">
        <f t="shared" si="2"/>
        <v>0.28804347826086957</v>
      </c>
      <c r="I15" t="b">
        <f t="shared" si="11"/>
        <v>1</v>
      </c>
      <c r="J15" s="7">
        <f t="shared" si="3"/>
        <v>0.28799999999999998</v>
      </c>
      <c r="K15" s="12">
        <f t="shared" si="12"/>
        <v>0</v>
      </c>
      <c r="L15" s="13">
        <f t="shared" si="13"/>
        <v>0</v>
      </c>
      <c r="M15" s="3">
        <f t="shared" si="14"/>
        <v>0</v>
      </c>
      <c r="N15" s="2">
        <f t="shared" si="15"/>
        <v>0</v>
      </c>
      <c r="O15" s="2">
        <f t="shared" si="4"/>
        <v>0</v>
      </c>
      <c r="P15" s="2">
        <f t="shared" si="20"/>
        <v>0</v>
      </c>
      <c r="Q15" s="2">
        <f t="shared" si="6"/>
        <v>0</v>
      </c>
      <c r="R15" s="2" t="str">
        <f t="shared" si="16"/>
        <v>a/b</v>
      </c>
      <c r="S15" s="2">
        <f t="shared" si="17"/>
        <v>36</v>
      </c>
      <c r="T15" s="2">
        <f t="shared" si="18"/>
        <v>125</v>
      </c>
      <c r="U15" s="6"/>
      <c r="V15" s="3"/>
    </row>
    <row r="16" spans="1:24" x14ac:dyDescent="0.25">
      <c r="A16" s="2">
        <f t="shared" si="19"/>
        <v>7</v>
      </c>
      <c r="B16" s="2">
        <f t="shared" si="7"/>
        <v>36</v>
      </c>
      <c r="C16" s="2">
        <f t="shared" si="8"/>
        <v>125</v>
      </c>
      <c r="D16" s="2">
        <f t="shared" si="9"/>
        <v>17</v>
      </c>
      <c r="E16" s="2">
        <f t="shared" si="10"/>
        <v>59</v>
      </c>
      <c r="F16" s="11">
        <f t="shared" si="0"/>
        <v>53</v>
      </c>
      <c r="G16" s="11">
        <f t="shared" si="1"/>
        <v>184</v>
      </c>
      <c r="H16" s="2">
        <f t="shared" si="2"/>
        <v>0.28804347826086957</v>
      </c>
      <c r="I16" t="b">
        <f t="shared" si="11"/>
        <v>1</v>
      </c>
      <c r="J16" s="7">
        <f t="shared" si="3"/>
        <v>0.28799999999999998</v>
      </c>
      <c r="K16" s="12">
        <f t="shared" si="12"/>
        <v>0</v>
      </c>
      <c r="L16" s="13">
        <f t="shared" si="13"/>
        <v>0</v>
      </c>
      <c r="M16" s="3">
        <f t="shared" si="14"/>
        <v>0</v>
      </c>
      <c r="N16" s="2">
        <f t="shared" si="15"/>
        <v>0</v>
      </c>
      <c r="O16" s="2">
        <f t="shared" si="4"/>
        <v>0</v>
      </c>
      <c r="P16" s="2">
        <f t="shared" si="20"/>
        <v>0</v>
      </c>
      <c r="Q16" s="2">
        <f t="shared" si="6"/>
        <v>0</v>
      </c>
      <c r="R16" s="2" t="str">
        <f t="shared" si="16"/>
        <v>a/b</v>
      </c>
      <c r="S16" s="2">
        <f t="shared" si="17"/>
        <v>36</v>
      </c>
      <c r="T16" s="2">
        <f t="shared" si="18"/>
        <v>125</v>
      </c>
      <c r="U16" s="6"/>
      <c r="V16" s="3"/>
    </row>
    <row r="17" spans="1:22" x14ac:dyDescent="0.25">
      <c r="A17" s="2">
        <f t="shared" si="19"/>
        <v>8</v>
      </c>
      <c r="B17" s="2">
        <f t="shared" si="7"/>
        <v>36</v>
      </c>
      <c r="C17" s="2">
        <f t="shared" si="8"/>
        <v>125</v>
      </c>
      <c r="D17" s="2">
        <f t="shared" si="9"/>
        <v>17</v>
      </c>
      <c r="E17" s="2">
        <f t="shared" si="10"/>
        <v>59</v>
      </c>
      <c r="F17" s="11">
        <f t="shared" si="0"/>
        <v>53</v>
      </c>
      <c r="G17" s="11">
        <f t="shared" si="1"/>
        <v>184</v>
      </c>
      <c r="H17" s="2">
        <f t="shared" si="2"/>
        <v>0.28804347826086957</v>
      </c>
      <c r="I17" t="b">
        <f t="shared" si="11"/>
        <v>1</v>
      </c>
      <c r="J17" s="7">
        <f t="shared" si="3"/>
        <v>0.28799999999999998</v>
      </c>
      <c r="K17" s="12">
        <f t="shared" si="12"/>
        <v>0</v>
      </c>
      <c r="L17" s="13">
        <f t="shared" si="13"/>
        <v>0</v>
      </c>
      <c r="M17" s="3">
        <f t="shared" si="14"/>
        <v>0</v>
      </c>
      <c r="N17" s="2">
        <f t="shared" si="15"/>
        <v>0</v>
      </c>
      <c r="O17" s="2">
        <f t="shared" si="4"/>
        <v>0</v>
      </c>
      <c r="P17" s="2">
        <f t="shared" si="20"/>
        <v>0</v>
      </c>
      <c r="Q17" s="2">
        <f t="shared" si="6"/>
        <v>0</v>
      </c>
      <c r="R17" s="2" t="str">
        <f t="shared" si="16"/>
        <v>a/b</v>
      </c>
      <c r="S17" s="2">
        <f t="shared" si="17"/>
        <v>36</v>
      </c>
      <c r="T17" s="2">
        <f t="shared" si="18"/>
        <v>125</v>
      </c>
      <c r="U17" s="6"/>
      <c r="V17" s="6"/>
    </row>
    <row r="18" spans="1:22" x14ac:dyDescent="0.25">
      <c r="A18" s="2">
        <f t="shared" si="19"/>
        <v>9</v>
      </c>
      <c r="B18" s="2">
        <f t="shared" si="7"/>
        <v>36</v>
      </c>
      <c r="C18" s="2">
        <f t="shared" si="8"/>
        <v>125</v>
      </c>
      <c r="D18" s="2">
        <f t="shared" si="9"/>
        <v>17</v>
      </c>
      <c r="E18" s="2">
        <f t="shared" si="10"/>
        <v>59</v>
      </c>
      <c r="F18" s="11">
        <f t="shared" si="0"/>
        <v>53</v>
      </c>
      <c r="G18" s="11">
        <f t="shared" si="1"/>
        <v>184</v>
      </c>
      <c r="H18" s="2">
        <f t="shared" si="2"/>
        <v>0.28804347826086957</v>
      </c>
      <c r="I18" t="b">
        <f t="shared" si="11"/>
        <v>1</v>
      </c>
      <c r="J18" s="7">
        <f t="shared" si="3"/>
        <v>0.28799999999999998</v>
      </c>
      <c r="K18" s="12">
        <f t="shared" si="12"/>
        <v>0</v>
      </c>
      <c r="L18" s="13">
        <f t="shared" si="13"/>
        <v>0</v>
      </c>
      <c r="M18" s="3">
        <f t="shared" si="14"/>
        <v>0</v>
      </c>
      <c r="N18" s="2">
        <f t="shared" si="15"/>
        <v>0</v>
      </c>
      <c r="O18" s="2">
        <f t="shared" si="4"/>
        <v>0</v>
      </c>
      <c r="P18" s="2">
        <f t="shared" si="20"/>
        <v>0</v>
      </c>
      <c r="Q18" s="2">
        <f t="shared" si="6"/>
        <v>0</v>
      </c>
      <c r="R18" s="2" t="str">
        <f t="shared" si="16"/>
        <v>a/b</v>
      </c>
      <c r="S18" s="2">
        <f t="shared" si="17"/>
        <v>36</v>
      </c>
      <c r="T18" s="2">
        <f t="shared" si="18"/>
        <v>125</v>
      </c>
      <c r="U18" s="6"/>
      <c r="V18" s="3"/>
    </row>
    <row r="19" spans="1:22" x14ac:dyDescent="0.25">
      <c r="A19" s="2">
        <f t="shared" si="19"/>
        <v>10</v>
      </c>
      <c r="B19" s="2">
        <f t="shared" si="7"/>
        <v>36</v>
      </c>
      <c r="C19" s="2">
        <f t="shared" si="8"/>
        <v>125</v>
      </c>
      <c r="D19" s="2">
        <f t="shared" si="9"/>
        <v>17</v>
      </c>
      <c r="E19" s="2">
        <f t="shared" si="10"/>
        <v>59</v>
      </c>
      <c r="F19" s="11">
        <f t="shared" si="0"/>
        <v>53</v>
      </c>
      <c r="G19" s="11">
        <f t="shared" si="1"/>
        <v>184</v>
      </c>
      <c r="H19" s="2">
        <f t="shared" si="2"/>
        <v>0.28804347826086957</v>
      </c>
      <c r="I19" t="b">
        <f t="shared" si="11"/>
        <v>1</v>
      </c>
      <c r="J19" s="7">
        <f t="shared" si="3"/>
        <v>0.28799999999999998</v>
      </c>
      <c r="K19" s="12">
        <f t="shared" si="12"/>
        <v>0</v>
      </c>
      <c r="L19" s="13">
        <f t="shared" si="13"/>
        <v>0</v>
      </c>
      <c r="M19" s="3">
        <f t="shared" si="14"/>
        <v>0</v>
      </c>
      <c r="N19" s="2">
        <f t="shared" si="15"/>
        <v>0</v>
      </c>
      <c r="O19" s="2">
        <f t="shared" si="4"/>
        <v>0</v>
      </c>
      <c r="P19" s="2">
        <f t="shared" si="20"/>
        <v>0</v>
      </c>
      <c r="Q19" s="2">
        <f t="shared" si="6"/>
        <v>0</v>
      </c>
      <c r="R19" s="2" t="str">
        <f t="shared" si="16"/>
        <v>a/b</v>
      </c>
      <c r="S19" s="2">
        <f t="shared" si="17"/>
        <v>36</v>
      </c>
      <c r="T19" s="2">
        <f t="shared" si="18"/>
        <v>125</v>
      </c>
      <c r="U19" s="6"/>
      <c r="V19" s="3"/>
    </row>
    <row r="20" spans="1:22" x14ac:dyDescent="0.25">
      <c r="A20" s="2">
        <f t="shared" si="19"/>
        <v>11</v>
      </c>
      <c r="B20" s="2">
        <f t="shared" si="7"/>
        <v>36</v>
      </c>
      <c r="C20" s="2">
        <f t="shared" si="8"/>
        <v>125</v>
      </c>
      <c r="D20" s="2">
        <f t="shared" si="9"/>
        <v>17</v>
      </c>
      <c r="E20" s="2">
        <f t="shared" si="10"/>
        <v>59</v>
      </c>
      <c r="F20" s="11">
        <f t="shared" si="0"/>
        <v>53</v>
      </c>
      <c r="G20" s="11">
        <f t="shared" si="1"/>
        <v>184</v>
      </c>
      <c r="H20" s="2">
        <f t="shared" si="2"/>
        <v>0.28804347826086957</v>
      </c>
      <c r="I20" t="b">
        <f t="shared" si="11"/>
        <v>1</v>
      </c>
      <c r="J20" s="7">
        <f t="shared" si="3"/>
        <v>0.28799999999999998</v>
      </c>
      <c r="K20" s="12">
        <f t="shared" si="12"/>
        <v>0</v>
      </c>
      <c r="L20" s="13">
        <f t="shared" si="13"/>
        <v>0</v>
      </c>
      <c r="M20" s="3">
        <f t="shared" si="14"/>
        <v>0</v>
      </c>
      <c r="N20" s="2">
        <f t="shared" si="15"/>
        <v>0</v>
      </c>
      <c r="O20" s="2">
        <f t="shared" si="4"/>
        <v>0</v>
      </c>
      <c r="P20" s="2">
        <f t="shared" si="20"/>
        <v>0</v>
      </c>
      <c r="Q20" s="2">
        <f t="shared" si="6"/>
        <v>0</v>
      </c>
      <c r="R20" s="2" t="str">
        <f t="shared" si="16"/>
        <v>a/b</v>
      </c>
      <c r="S20" s="2">
        <f t="shared" si="17"/>
        <v>36</v>
      </c>
      <c r="T20" s="2">
        <f t="shared" si="18"/>
        <v>125</v>
      </c>
      <c r="U20" s="6"/>
      <c r="V20" s="3"/>
    </row>
    <row r="21" spans="1:22" x14ac:dyDescent="0.25">
      <c r="A21" s="2">
        <f t="shared" si="19"/>
        <v>12</v>
      </c>
      <c r="B21" s="2">
        <f t="shared" si="7"/>
        <v>36</v>
      </c>
      <c r="C21" s="2">
        <f t="shared" si="8"/>
        <v>125</v>
      </c>
      <c r="D21" s="2">
        <f t="shared" si="9"/>
        <v>17</v>
      </c>
      <c r="E21" s="2">
        <f t="shared" si="10"/>
        <v>59</v>
      </c>
      <c r="F21" s="11">
        <f t="shared" si="0"/>
        <v>53</v>
      </c>
      <c r="G21" s="11">
        <f t="shared" si="1"/>
        <v>184</v>
      </c>
      <c r="H21" s="2">
        <f t="shared" si="2"/>
        <v>0.28804347826086957</v>
      </c>
      <c r="I21" t="b">
        <f t="shared" si="11"/>
        <v>1</v>
      </c>
      <c r="J21" s="7">
        <f t="shared" si="3"/>
        <v>0.28799999999999998</v>
      </c>
      <c r="K21" s="12">
        <f t="shared" si="12"/>
        <v>0</v>
      </c>
      <c r="L21" s="13">
        <f t="shared" si="13"/>
        <v>0</v>
      </c>
      <c r="M21" s="3">
        <f t="shared" si="14"/>
        <v>0</v>
      </c>
      <c r="N21" s="2">
        <f t="shared" si="15"/>
        <v>0</v>
      </c>
      <c r="O21" s="2">
        <f t="shared" si="4"/>
        <v>0</v>
      </c>
      <c r="P21" s="2">
        <f t="shared" si="20"/>
        <v>0</v>
      </c>
      <c r="Q21" s="2">
        <f t="shared" si="6"/>
        <v>0</v>
      </c>
      <c r="R21" s="2" t="str">
        <f t="shared" si="16"/>
        <v>a/b</v>
      </c>
      <c r="S21" s="2">
        <f t="shared" si="17"/>
        <v>36</v>
      </c>
      <c r="T21" s="2">
        <f t="shared" si="18"/>
        <v>125</v>
      </c>
      <c r="U21" s="6"/>
      <c r="V21" s="3"/>
    </row>
    <row r="22" spans="1:22" x14ac:dyDescent="0.25">
      <c r="A22" s="2">
        <f t="shared" si="19"/>
        <v>13</v>
      </c>
      <c r="B22" s="2">
        <f t="shared" si="7"/>
        <v>36</v>
      </c>
      <c r="C22" s="2">
        <f t="shared" si="8"/>
        <v>125</v>
      </c>
      <c r="D22" s="2">
        <f t="shared" si="9"/>
        <v>17</v>
      </c>
      <c r="E22" s="2">
        <f t="shared" si="10"/>
        <v>59</v>
      </c>
      <c r="F22" s="11">
        <f t="shared" si="0"/>
        <v>53</v>
      </c>
      <c r="G22" s="11">
        <f t="shared" si="1"/>
        <v>184</v>
      </c>
      <c r="H22" s="2">
        <f t="shared" si="2"/>
        <v>0.28804347826086957</v>
      </c>
      <c r="I22" t="b">
        <f t="shared" si="11"/>
        <v>1</v>
      </c>
      <c r="J22" s="7">
        <f t="shared" si="3"/>
        <v>0.28799999999999998</v>
      </c>
      <c r="K22" s="12">
        <f t="shared" si="12"/>
        <v>0</v>
      </c>
      <c r="L22" s="13">
        <f t="shared" si="13"/>
        <v>0</v>
      </c>
      <c r="M22" s="3">
        <f t="shared" si="14"/>
        <v>0</v>
      </c>
      <c r="N22" s="2">
        <f t="shared" si="15"/>
        <v>0</v>
      </c>
      <c r="O22" s="2">
        <f t="shared" si="4"/>
        <v>0</v>
      </c>
      <c r="P22" s="2">
        <f t="shared" si="20"/>
        <v>0</v>
      </c>
      <c r="Q22" s="2">
        <f t="shared" si="6"/>
        <v>0</v>
      </c>
      <c r="R22" s="2" t="str">
        <f t="shared" si="16"/>
        <v>a/b</v>
      </c>
      <c r="S22" s="2">
        <f t="shared" si="17"/>
        <v>36</v>
      </c>
      <c r="T22" s="2">
        <f t="shared" si="18"/>
        <v>125</v>
      </c>
      <c r="U22" s="6"/>
      <c r="V22" s="3"/>
    </row>
    <row r="23" spans="1:22" x14ac:dyDescent="0.25">
      <c r="A23" s="2">
        <f t="shared" si="19"/>
        <v>14</v>
      </c>
      <c r="B23" s="2">
        <f t="shared" si="7"/>
        <v>36</v>
      </c>
      <c r="C23" s="2">
        <f t="shared" si="8"/>
        <v>125</v>
      </c>
      <c r="D23" s="2">
        <f t="shared" si="9"/>
        <v>17</v>
      </c>
      <c r="E23" s="2">
        <f t="shared" si="10"/>
        <v>59</v>
      </c>
      <c r="F23" s="11">
        <f t="shared" si="0"/>
        <v>53</v>
      </c>
      <c r="G23" s="11">
        <f t="shared" si="1"/>
        <v>184</v>
      </c>
      <c r="H23" s="2">
        <f t="shared" si="2"/>
        <v>0.28804347826086957</v>
      </c>
      <c r="I23" t="b">
        <f t="shared" si="11"/>
        <v>1</v>
      </c>
      <c r="J23" s="7">
        <f t="shared" si="3"/>
        <v>0.28799999999999998</v>
      </c>
      <c r="K23" s="12">
        <f t="shared" si="12"/>
        <v>0</v>
      </c>
      <c r="L23" s="13">
        <f t="shared" si="13"/>
        <v>0</v>
      </c>
      <c r="M23" s="3">
        <f t="shared" si="14"/>
        <v>0</v>
      </c>
      <c r="N23" s="2">
        <f t="shared" si="15"/>
        <v>0</v>
      </c>
      <c r="O23" s="2">
        <f t="shared" si="4"/>
        <v>0</v>
      </c>
      <c r="P23" s="2">
        <f t="shared" si="20"/>
        <v>0</v>
      </c>
      <c r="Q23" s="2">
        <f t="shared" si="6"/>
        <v>0</v>
      </c>
      <c r="R23" s="2" t="str">
        <f t="shared" si="16"/>
        <v>a/b</v>
      </c>
      <c r="S23" s="2">
        <f t="shared" si="17"/>
        <v>36</v>
      </c>
      <c r="T23" s="2">
        <f t="shared" si="18"/>
        <v>125</v>
      </c>
      <c r="U23" s="6"/>
      <c r="V23" s="3"/>
    </row>
    <row r="24" spans="1:22" x14ac:dyDescent="0.25">
      <c r="A24" s="2">
        <f t="shared" si="19"/>
        <v>15</v>
      </c>
      <c r="B24" s="2">
        <f t="shared" si="7"/>
        <v>36</v>
      </c>
      <c r="C24" s="2">
        <f t="shared" si="8"/>
        <v>125</v>
      </c>
      <c r="D24" s="2">
        <f t="shared" si="9"/>
        <v>17</v>
      </c>
      <c r="E24" s="2">
        <f t="shared" si="10"/>
        <v>59</v>
      </c>
      <c r="F24" s="11">
        <f t="shared" si="0"/>
        <v>53</v>
      </c>
      <c r="G24" s="11">
        <f t="shared" si="1"/>
        <v>184</v>
      </c>
      <c r="H24" s="2">
        <f t="shared" si="2"/>
        <v>0.28804347826086957</v>
      </c>
      <c r="I24" t="b">
        <f t="shared" si="11"/>
        <v>1</v>
      </c>
      <c r="J24" s="7">
        <f t="shared" si="3"/>
        <v>0.28799999999999998</v>
      </c>
      <c r="K24" s="12">
        <f t="shared" si="12"/>
        <v>0</v>
      </c>
      <c r="L24" s="13">
        <f t="shared" si="13"/>
        <v>0</v>
      </c>
      <c r="M24" s="3">
        <f t="shared" si="14"/>
        <v>0</v>
      </c>
      <c r="N24" s="2">
        <f t="shared" si="15"/>
        <v>0</v>
      </c>
      <c r="O24" s="2">
        <f t="shared" si="4"/>
        <v>0</v>
      </c>
      <c r="P24" s="2">
        <f t="shared" si="20"/>
        <v>0</v>
      </c>
      <c r="Q24" s="2">
        <f t="shared" si="6"/>
        <v>0</v>
      </c>
      <c r="R24" s="2" t="str">
        <f t="shared" si="16"/>
        <v>a/b</v>
      </c>
      <c r="S24" s="2">
        <f t="shared" si="17"/>
        <v>36</v>
      </c>
      <c r="T24" s="2">
        <f t="shared" si="18"/>
        <v>125</v>
      </c>
      <c r="U24" s="6"/>
      <c r="V24" s="3"/>
    </row>
    <row r="25" spans="1:22" x14ac:dyDescent="0.25">
      <c r="A25" s="2">
        <f t="shared" si="19"/>
        <v>16</v>
      </c>
      <c r="B25" s="2">
        <f t="shared" si="7"/>
        <v>36</v>
      </c>
      <c r="C25" s="2">
        <f t="shared" si="8"/>
        <v>125</v>
      </c>
      <c r="D25" s="2">
        <f t="shared" si="9"/>
        <v>17</v>
      </c>
      <c r="E25" s="2">
        <f t="shared" si="10"/>
        <v>59</v>
      </c>
      <c r="F25" s="11">
        <f t="shared" ref="F25:G26" si="21">B25+D25</f>
        <v>53</v>
      </c>
      <c r="G25" s="11">
        <f t="shared" si="21"/>
        <v>184</v>
      </c>
      <c r="H25" s="2">
        <f t="shared" ref="H25:H26" si="22">F25/G25</f>
        <v>0.28804347826086957</v>
      </c>
      <c r="I25" t="b">
        <f t="shared" si="11"/>
        <v>1</v>
      </c>
      <c r="J25" s="7">
        <f t="shared" si="3"/>
        <v>0.28799999999999998</v>
      </c>
      <c r="K25" s="12">
        <f t="shared" si="12"/>
        <v>0</v>
      </c>
      <c r="L25" s="13">
        <f t="shared" si="13"/>
        <v>0</v>
      </c>
      <c r="M25" s="3">
        <f t="shared" si="14"/>
        <v>0</v>
      </c>
      <c r="N25" s="2">
        <f t="shared" si="15"/>
        <v>0</v>
      </c>
      <c r="O25" s="2">
        <f t="shared" si="4"/>
        <v>0</v>
      </c>
      <c r="P25" s="2">
        <f t="shared" si="20"/>
        <v>0</v>
      </c>
      <c r="Q25" s="2">
        <f t="shared" si="6"/>
        <v>0</v>
      </c>
      <c r="R25" s="2" t="str">
        <f t="shared" si="16"/>
        <v>a/b</v>
      </c>
      <c r="S25" s="2">
        <f t="shared" si="17"/>
        <v>36</v>
      </c>
      <c r="T25" s="2">
        <f t="shared" si="18"/>
        <v>125</v>
      </c>
      <c r="U25" s="6"/>
      <c r="V25" s="3"/>
    </row>
    <row r="26" spans="1:22" x14ac:dyDescent="0.25">
      <c r="A26" s="2">
        <f t="shared" si="19"/>
        <v>17</v>
      </c>
      <c r="B26" s="2">
        <f t="shared" si="7"/>
        <v>36</v>
      </c>
      <c r="C26" s="2">
        <f t="shared" si="8"/>
        <v>125</v>
      </c>
      <c r="D26" s="2">
        <f t="shared" si="9"/>
        <v>17</v>
      </c>
      <c r="E26" s="2">
        <f t="shared" si="10"/>
        <v>59</v>
      </c>
      <c r="F26" s="11">
        <f t="shared" si="21"/>
        <v>53</v>
      </c>
      <c r="G26" s="11">
        <f t="shared" si="21"/>
        <v>184</v>
      </c>
      <c r="H26" s="2">
        <f t="shared" si="22"/>
        <v>0.28804347826086957</v>
      </c>
      <c r="I26" t="b">
        <f t="shared" si="11"/>
        <v>1</v>
      </c>
      <c r="J26" s="7">
        <f t="shared" si="3"/>
        <v>0.28799999999999998</v>
      </c>
      <c r="K26" s="12">
        <f t="shared" si="12"/>
        <v>0</v>
      </c>
      <c r="L26" s="13">
        <f t="shared" si="13"/>
        <v>0</v>
      </c>
      <c r="M26" s="3">
        <f t="shared" si="14"/>
        <v>0</v>
      </c>
      <c r="N26" s="2">
        <f t="shared" si="15"/>
        <v>0</v>
      </c>
      <c r="O26" s="2">
        <f t="shared" si="4"/>
        <v>0</v>
      </c>
      <c r="P26" s="2">
        <f t="shared" si="20"/>
        <v>0</v>
      </c>
      <c r="Q26" s="2">
        <f t="shared" si="6"/>
        <v>0</v>
      </c>
      <c r="R26" s="2" t="str">
        <f t="shared" si="16"/>
        <v>a/b</v>
      </c>
      <c r="S26" s="2">
        <f t="shared" si="17"/>
        <v>36</v>
      </c>
      <c r="T26" s="2">
        <f t="shared" si="18"/>
        <v>125</v>
      </c>
      <c r="U26" s="6"/>
      <c r="V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Magnusson, Per</dc:creator>
  <cp:lastModifiedBy>Magnusson, Per</cp:lastModifiedBy>
  <dcterms:created xsi:type="dcterms:W3CDTF">2024-10-28T06:41:42Z</dcterms:created>
  <dcterms:modified xsi:type="dcterms:W3CDTF">2024-11-21T20:08:53Z</dcterms:modified>
</cp:coreProperties>
</file>